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40" yWindow="30" windowWidth="15480" windowHeight="11640"/>
  </bookViews>
  <sheets>
    <sheet name="по годам" sheetId="3" r:id="rId1"/>
  </sheets>
  <calcPr calcId="125725"/>
</workbook>
</file>

<file path=xl/calcChain.xml><?xml version="1.0" encoding="utf-8"?>
<calcChain xmlns="http://schemas.openxmlformats.org/spreadsheetml/2006/main">
  <c r="I59" i="3"/>
  <c r="P59"/>
  <c r="O59"/>
  <c r="N59"/>
  <c r="M59"/>
  <c r="L59"/>
  <c r="K59"/>
  <c r="M54"/>
  <c r="H36"/>
  <c r="H47" s="1"/>
  <c r="H35"/>
  <c r="H53"/>
  <c r="H46"/>
  <c r="H33"/>
  <c r="H32"/>
  <c r="H22"/>
  <c r="H21"/>
  <c r="H11"/>
  <c r="H54" l="1"/>
  <c r="P54"/>
  <c r="N54"/>
  <c r="O54"/>
  <c r="K54"/>
  <c r="P53"/>
  <c r="O53"/>
  <c r="N53"/>
  <c r="M53"/>
  <c r="L53"/>
  <c r="K53"/>
  <c r="I53"/>
  <c r="K47"/>
  <c r="N47"/>
  <c r="O47"/>
  <c r="P47"/>
  <c r="P46"/>
  <c r="O46"/>
  <c r="N46"/>
  <c r="L46"/>
  <c r="K46"/>
  <c r="I46"/>
  <c r="P36"/>
  <c r="O36"/>
  <c r="N36"/>
  <c r="K36"/>
  <c r="I36"/>
  <c r="P35"/>
  <c r="O35"/>
  <c r="N35"/>
  <c r="M35"/>
  <c r="L35"/>
  <c r="K35"/>
  <c r="I35"/>
  <c r="N33"/>
  <c r="O33"/>
  <c r="P33"/>
  <c r="K33"/>
  <c r="K22"/>
  <c r="N32"/>
  <c r="O32"/>
  <c r="P32"/>
  <c r="L32"/>
  <c r="K32"/>
  <c r="I32"/>
  <c r="I21"/>
  <c r="N22"/>
  <c r="O22"/>
  <c r="P22"/>
  <c r="P21"/>
  <c r="O21"/>
  <c r="N21"/>
  <c r="L21"/>
  <c r="K21"/>
  <c r="O11"/>
  <c r="P11"/>
  <c r="N11"/>
  <c r="K11"/>
  <c r="I47" l="1"/>
  <c r="I54" s="1"/>
  <c r="M47"/>
  <c r="M46"/>
  <c r="M36"/>
  <c r="M33"/>
  <c r="M32"/>
  <c r="M22"/>
  <c r="M21"/>
  <c r="M11"/>
  <c r="I33"/>
  <c r="I11"/>
  <c r="I22" s="1"/>
  <c r="C37"/>
  <c r="C38" s="1"/>
  <c r="C39" s="1"/>
  <c r="C9"/>
  <c r="C10" s="1"/>
  <c r="C25"/>
  <c r="C27" s="1"/>
  <c r="C28" s="1"/>
  <c r="C29" s="1"/>
  <c r="C30" s="1"/>
  <c r="C31" s="1"/>
  <c r="L11"/>
  <c r="L22" s="1"/>
  <c r="L33" s="1"/>
  <c r="L36" s="1"/>
  <c r="L47" s="1"/>
  <c r="L54" s="1"/>
  <c r="C40" l="1"/>
  <c r="C41" s="1"/>
  <c r="C42" s="1"/>
  <c r="C43" s="1"/>
  <c r="C44" s="1"/>
  <c r="C45" s="1"/>
</calcChain>
</file>

<file path=xl/sharedStrings.xml><?xml version="1.0" encoding="utf-8"?>
<sst xmlns="http://schemas.openxmlformats.org/spreadsheetml/2006/main" count="106" uniqueCount="104">
  <si>
    <t>строит. №</t>
  </si>
  <si>
    <t>кол-во этажей</t>
  </si>
  <si>
    <t>кол-во секций</t>
  </si>
  <si>
    <t>кол-во</t>
  </si>
  <si>
    <t>квартир</t>
  </si>
  <si>
    <t>1комн</t>
  </si>
  <si>
    <t>2 комн</t>
  </si>
  <si>
    <t>3 комн</t>
  </si>
  <si>
    <t>Забалуева 51</t>
  </si>
  <si>
    <t>Забалуева 51/1</t>
  </si>
  <si>
    <t>Забалуева 51/2</t>
  </si>
  <si>
    <t>Забалуева 51/4</t>
  </si>
  <si>
    <t>м2(жил.помещ)</t>
  </si>
  <si>
    <t>Забалуева 51/5</t>
  </si>
  <si>
    <t>почт. адрес</t>
  </si>
  <si>
    <t>Спортивная 6</t>
  </si>
  <si>
    <t xml:space="preserve">Спортивная 4 </t>
  </si>
  <si>
    <t>Спортивная 8</t>
  </si>
  <si>
    <t>Спортивная 10/1</t>
  </si>
  <si>
    <t>Забалуева 55/1</t>
  </si>
  <si>
    <t>Забалуева  55</t>
  </si>
  <si>
    <t>Забалуева 53/1</t>
  </si>
  <si>
    <t>Забалуева  53</t>
  </si>
  <si>
    <t>Жилой квартал "Чистая Слобода-1"</t>
  </si>
  <si>
    <t>Жилой квартал "Чистая Слобода-2"</t>
  </si>
  <si>
    <t>Спортивная 5</t>
  </si>
  <si>
    <t>Спортивная 3</t>
  </si>
  <si>
    <t>Спортивная 9</t>
  </si>
  <si>
    <t>Спортивная 9/1</t>
  </si>
  <si>
    <t>Спортивная 7</t>
  </si>
  <si>
    <t>Спортивная 11/1</t>
  </si>
  <si>
    <t>Ru54303000-403 от 28.11.08</t>
  </si>
  <si>
    <t>Ru54303000-116 от 30.04.09</t>
  </si>
  <si>
    <t>Ru54303000-448 от 17.12.09</t>
  </si>
  <si>
    <t>Ru54303000-545 от 29.12.09</t>
  </si>
  <si>
    <t>Ru54303000-112 от 21.05.10</t>
  </si>
  <si>
    <t>Ru54303000-113 от 21.05.10</t>
  </si>
  <si>
    <t>Ru54303000-250 от 28.10.10</t>
  </si>
  <si>
    <t>Ru54303000-199 от 19.08.10</t>
  </si>
  <si>
    <t>Ru54303000-428 от 30.12.10</t>
  </si>
  <si>
    <t>Ru54303000-12 от 31.01.11</t>
  </si>
  <si>
    <t>Ru54303000-288 от 25.11.10</t>
  </si>
  <si>
    <t>Ru54303000-289 от 25.11.10</t>
  </si>
  <si>
    <t>Ru54303000-268 от 28.09.11</t>
  </si>
  <si>
    <t>Ru54303000-281 от 13.10.11</t>
  </si>
  <si>
    <t>Ru54303000-280 от 13.10.11</t>
  </si>
  <si>
    <t>Ru54303000-325 от 25.11.11</t>
  </si>
  <si>
    <t>Ru54303000-321 от 24.11.11</t>
  </si>
  <si>
    <t>разрешение на ввод объекта в экспл.</t>
  </si>
  <si>
    <t>Спортивная 3/1</t>
  </si>
  <si>
    <t>Ru54303000-118 от 29.06.12</t>
  </si>
  <si>
    <t>Спортивная 7/2</t>
  </si>
  <si>
    <t>Титова 246/1</t>
  </si>
  <si>
    <t>Титова 244</t>
  </si>
  <si>
    <t>Титова 242/2</t>
  </si>
  <si>
    <t>Титова 240</t>
  </si>
  <si>
    <t>Титова  242</t>
  </si>
  <si>
    <t>Титова 240/1</t>
  </si>
  <si>
    <t>общ. пл. всего</t>
  </si>
  <si>
    <t>ООО "КПД-Газстрой-Эксплуатация"</t>
  </si>
  <si>
    <t>Спортивная 10</t>
  </si>
  <si>
    <t>Ru54303000-200 от 19.08.10</t>
  </si>
  <si>
    <t>Ru 54303000-338 от 26.12.12</t>
  </si>
  <si>
    <t>Спортивная 9/2</t>
  </si>
  <si>
    <t>Ru 54303000-337 от 26.12.12</t>
  </si>
  <si>
    <t>Ru54303000-336 от 26.12.12</t>
  </si>
  <si>
    <t>Ru54303000-335 от 26.12.12</t>
  </si>
  <si>
    <t>Ru54303000-334 от 26.12.12</t>
  </si>
  <si>
    <t>Ru54303000-339 от 26.12.12</t>
  </si>
  <si>
    <t>Ru54303000-255 от 25.11.13</t>
  </si>
  <si>
    <t>Ru54303000-253 от 25.11.13</t>
  </si>
  <si>
    <t>Ru54303000-254 от 25.11.13</t>
  </si>
  <si>
    <t>Титова 238/2</t>
  </si>
  <si>
    <t>Титова 238</t>
  </si>
  <si>
    <t>Ru54303000-308 от 26.12.13</t>
  </si>
  <si>
    <t>п/н</t>
  </si>
  <si>
    <t>ИНН/КПП 5410025015/541001001</t>
  </si>
  <si>
    <t>Список домов находящихся на обслуживании</t>
  </si>
  <si>
    <t>Итого 2011г.</t>
  </si>
  <si>
    <t>Итого 2012г.</t>
  </si>
  <si>
    <t>Итого 2013г.</t>
  </si>
  <si>
    <t>Ru54303000-    от 31.12.09</t>
  </si>
  <si>
    <t>Итого 2009г.</t>
  </si>
  <si>
    <t>Итого 2010г.</t>
  </si>
  <si>
    <t>Ru54303000-142 от 30.06.14</t>
  </si>
  <si>
    <t>Титова 236/2</t>
  </si>
  <si>
    <t>Окончание гарантийных обязательств</t>
  </si>
  <si>
    <t>Титова 236/1</t>
  </si>
  <si>
    <t>Ru-54303000-251 от 24.10.2014г.</t>
  </si>
  <si>
    <t>Титова 234/1</t>
  </si>
  <si>
    <t>Ru-54303000-286 от 26.11.2014г.</t>
  </si>
  <si>
    <t>Итого 2014г.</t>
  </si>
  <si>
    <t>Жилая площадь (площадь квартир)</t>
  </si>
  <si>
    <t>Жилой квартал "Чистая Слобода-3"</t>
  </si>
  <si>
    <t>Спортивная, 13</t>
  </si>
  <si>
    <t>Спортивная, 15</t>
  </si>
  <si>
    <t>Спортивная, 17</t>
  </si>
  <si>
    <t>Ru54303000-312-2015 от 18.11.15</t>
  </si>
  <si>
    <t>18 ноября 2020г.</t>
  </si>
  <si>
    <t>24 октября 2019</t>
  </si>
  <si>
    <t>Итого 2015г.</t>
  </si>
  <si>
    <t>Ru54303000-311-2015 от 18.11.15</t>
  </si>
  <si>
    <t>Ru54303000-380-2015 от 24.12.15</t>
  </si>
  <si>
    <t>24 декабря 2020г.</t>
  </si>
</sst>
</file>

<file path=xl/styles.xml><?xml version="1.0" encoding="utf-8"?>
<styleSheet xmlns="http://schemas.openxmlformats.org/spreadsheetml/2006/main">
  <numFmts count="3">
    <numFmt numFmtId="164" formatCode="0.000"/>
    <numFmt numFmtId="165" formatCode="[$-FC19]dd\ mmmm\ yyyy\ \г\.;@"/>
    <numFmt numFmtId="166" formatCode="[$-F800]dddd\,\ mmmm\ dd\,\ yyyy"/>
  </numFmts>
  <fonts count="11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9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b/>
      <sz val="9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92D050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53">
    <xf numFmtId="0" fontId="0" fillId="0" borderId="0" xfId="0"/>
    <xf numFmtId="0" fontId="2" fillId="0" borderId="0" xfId="0" applyFont="1" applyAlignment="1">
      <alignment horizontal="left"/>
    </xf>
    <xf numFmtId="0" fontId="3" fillId="0" borderId="7" xfId="0" applyFont="1" applyBorder="1" applyAlignment="1">
      <alignment horizontal="left"/>
    </xf>
    <xf numFmtId="164" fontId="3" fillId="0" borderId="7" xfId="0" applyNumberFormat="1" applyFont="1" applyBorder="1" applyAlignment="1">
      <alignment horizontal="left"/>
    </xf>
    <xf numFmtId="0" fontId="3" fillId="0" borderId="1" xfId="0" applyFont="1" applyBorder="1" applyAlignment="1">
      <alignment horizontal="left"/>
    </xf>
    <xf numFmtId="164" fontId="3" fillId="0" borderId="1" xfId="0" applyNumberFormat="1" applyFont="1" applyBorder="1" applyAlignment="1">
      <alignment horizontal="left"/>
    </xf>
    <xf numFmtId="0" fontId="3" fillId="0" borderId="9" xfId="0" applyFont="1" applyBorder="1" applyAlignment="1">
      <alignment horizontal="left"/>
    </xf>
    <xf numFmtId="164" fontId="3" fillId="0" borderId="9" xfId="0" applyNumberFormat="1" applyFont="1" applyBorder="1" applyAlignment="1">
      <alignment horizontal="left"/>
    </xf>
    <xf numFmtId="0" fontId="6" fillId="0" borderId="8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3" fillId="0" borderId="13" xfId="0" applyFont="1" applyBorder="1" applyAlignment="1">
      <alignment horizontal="left"/>
    </xf>
    <xf numFmtId="0" fontId="0" fillId="0" borderId="11" xfId="0" applyBorder="1" applyAlignment="1">
      <alignment horizontal="center"/>
    </xf>
    <xf numFmtId="0" fontId="0" fillId="0" borderId="16" xfId="0" applyBorder="1"/>
    <xf numFmtId="0" fontId="4" fillId="0" borderId="2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/>
    </xf>
    <xf numFmtId="0" fontId="1" fillId="0" borderId="18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3" fillId="0" borderId="21" xfId="0" applyFont="1" applyBorder="1" applyAlignment="1">
      <alignment horizontal="left"/>
    </xf>
    <xf numFmtId="164" fontId="3" fillId="0" borderId="21" xfId="0" applyNumberFormat="1" applyFont="1" applyBorder="1" applyAlignment="1">
      <alignment horizontal="left"/>
    </xf>
    <xf numFmtId="0" fontId="3" fillId="0" borderId="22" xfId="0" applyFont="1" applyBorder="1" applyAlignment="1">
      <alignment horizontal="left"/>
    </xf>
    <xf numFmtId="0" fontId="3" fillId="0" borderId="23" xfId="0" applyFont="1" applyBorder="1" applyAlignment="1">
      <alignment horizontal="left"/>
    </xf>
    <xf numFmtId="0" fontId="3" fillId="2" borderId="23" xfId="0" applyFont="1" applyFill="1" applyBorder="1" applyAlignment="1">
      <alignment horizontal="left"/>
    </xf>
    <xf numFmtId="164" fontId="3" fillId="2" borderId="23" xfId="0" applyNumberFormat="1" applyFont="1" applyFill="1" applyBorder="1" applyAlignment="1">
      <alignment horizontal="left"/>
    </xf>
    <xf numFmtId="164" fontId="3" fillId="2" borderId="21" xfId="0" applyNumberFormat="1" applyFont="1" applyFill="1" applyBorder="1" applyAlignment="1">
      <alignment horizontal="left"/>
    </xf>
    <xf numFmtId="0" fontId="3" fillId="0" borderId="24" xfId="0" applyFont="1" applyBorder="1" applyAlignment="1">
      <alignment horizontal="left"/>
    </xf>
    <xf numFmtId="0" fontId="5" fillId="0" borderId="27" xfId="0" applyFont="1" applyFill="1" applyBorder="1" applyAlignment="1">
      <alignment horizontal="left"/>
    </xf>
    <xf numFmtId="0" fontId="5" fillId="0" borderId="25" xfId="0" applyFont="1" applyFill="1" applyBorder="1" applyAlignment="1">
      <alignment horizontal="left"/>
    </xf>
    <xf numFmtId="0" fontId="5" fillId="0" borderId="28" xfId="0" applyFont="1" applyFill="1" applyBorder="1" applyAlignment="1">
      <alignment horizontal="left"/>
    </xf>
    <xf numFmtId="0" fontId="3" fillId="0" borderId="29" xfId="0" applyFont="1" applyBorder="1" applyAlignment="1">
      <alignment horizontal="left"/>
    </xf>
    <xf numFmtId="0" fontId="3" fillId="0" borderId="30" xfId="0" applyFont="1" applyFill="1" applyBorder="1" applyAlignment="1">
      <alignment horizontal="left"/>
    </xf>
    <xf numFmtId="0" fontId="3" fillId="0" borderId="31" xfId="0" applyFont="1" applyFill="1" applyBorder="1" applyAlignment="1">
      <alignment horizontal="left"/>
    </xf>
    <xf numFmtId="0" fontId="3" fillId="0" borderId="31" xfId="0" applyFont="1" applyBorder="1" applyAlignment="1">
      <alignment horizontal="left"/>
    </xf>
    <xf numFmtId="164" fontId="3" fillId="0" borderId="31" xfId="0" applyNumberFormat="1" applyFont="1" applyBorder="1" applyAlignment="1">
      <alignment horizontal="left"/>
    </xf>
    <xf numFmtId="164" fontId="3" fillId="2" borderId="1" xfId="0" applyNumberFormat="1" applyFont="1" applyFill="1" applyBorder="1" applyAlignment="1">
      <alignment horizontal="left"/>
    </xf>
    <xf numFmtId="0" fontId="3" fillId="2" borderId="1" xfId="0" applyFont="1" applyFill="1" applyBorder="1" applyAlignment="1">
      <alignment horizontal="left"/>
    </xf>
    <xf numFmtId="164" fontId="0" fillId="0" borderId="0" xfId="0" applyNumberFormat="1"/>
    <xf numFmtId="164" fontId="8" fillId="0" borderId="0" xfId="0" applyNumberFormat="1" applyFont="1"/>
    <xf numFmtId="164" fontId="3" fillId="0" borderId="1" xfId="0" applyNumberFormat="1" applyFont="1" applyFill="1" applyBorder="1" applyAlignment="1">
      <alignment horizontal="left"/>
    </xf>
    <xf numFmtId="164" fontId="3" fillId="0" borderId="9" xfId="0" applyNumberFormat="1" applyFont="1" applyFill="1" applyBorder="1" applyAlignment="1">
      <alignment horizontal="left"/>
    </xf>
    <xf numFmtId="164" fontId="3" fillId="0" borderId="23" xfId="0" applyNumberFormat="1" applyFont="1" applyBorder="1" applyAlignment="1">
      <alignment horizontal="left"/>
    </xf>
    <xf numFmtId="0" fontId="3" fillId="3" borderId="23" xfId="0" applyFont="1" applyFill="1" applyBorder="1" applyAlignment="1">
      <alignment horizontal="left"/>
    </xf>
    <xf numFmtId="164" fontId="3" fillId="3" borderId="21" xfId="0" applyNumberFormat="1" applyFont="1" applyFill="1" applyBorder="1" applyAlignment="1">
      <alignment horizontal="left"/>
    </xf>
    <xf numFmtId="0" fontId="3" fillId="3" borderId="21" xfId="0" applyFont="1" applyFill="1" applyBorder="1" applyAlignment="1">
      <alignment horizontal="left"/>
    </xf>
    <xf numFmtId="0" fontId="3" fillId="3" borderId="1" xfId="0" applyFont="1" applyFill="1" applyBorder="1" applyAlignment="1">
      <alignment horizontal="left"/>
    </xf>
    <xf numFmtId="0" fontId="3" fillId="0" borderId="35" xfId="0" applyFont="1" applyBorder="1" applyAlignment="1">
      <alignment horizontal="left"/>
    </xf>
    <xf numFmtId="0" fontId="3" fillId="0" borderId="36" xfId="0" applyFont="1" applyBorder="1" applyAlignment="1">
      <alignment horizontal="left"/>
    </xf>
    <xf numFmtId="0" fontId="3" fillId="0" borderId="37" xfId="0" applyFont="1" applyBorder="1" applyAlignment="1">
      <alignment horizontal="left"/>
    </xf>
    <xf numFmtId="0" fontId="3" fillId="0" borderId="38" xfId="0" applyFont="1" applyBorder="1" applyAlignment="1">
      <alignment horizontal="left"/>
    </xf>
    <xf numFmtId="0" fontId="3" fillId="0" borderId="39" xfId="0" applyFont="1" applyBorder="1" applyAlignment="1">
      <alignment horizontal="left"/>
    </xf>
    <xf numFmtId="0" fontId="6" fillId="0" borderId="40" xfId="0" applyFont="1" applyBorder="1" applyAlignment="1">
      <alignment horizontal="left"/>
    </xf>
    <xf numFmtId="164" fontId="3" fillId="0" borderId="7" xfId="0" applyNumberFormat="1" applyFont="1" applyFill="1" applyBorder="1" applyAlignment="1">
      <alignment horizontal="left"/>
    </xf>
    <xf numFmtId="0" fontId="3" fillId="0" borderId="1" xfId="0" applyFont="1" applyFill="1" applyBorder="1" applyAlignment="1">
      <alignment horizontal="left"/>
    </xf>
    <xf numFmtId="0" fontId="3" fillId="0" borderId="9" xfId="0" applyFont="1" applyFill="1" applyBorder="1" applyAlignment="1">
      <alignment horizontal="left"/>
    </xf>
    <xf numFmtId="0" fontId="1" fillId="0" borderId="0" xfId="0" applyFont="1" applyBorder="1" applyAlignment="1">
      <alignment horizontal="left"/>
    </xf>
    <xf numFmtId="165" fontId="3" fillId="0" borderId="7" xfId="0" applyNumberFormat="1" applyFont="1" applyBorder="1" applyAlignment="1">
      <alignment horizontal="left"/>
    </xf>
    <xf numFmtId="165" fontId="3" fillId="0" borderId="1" xfId="0" applyNumberFormat="1" applyFont="1" applyBorder="1" applyAlignment="1">
      <alignment horizontal="left"/>
    </xf>
    <xf numFmtId="165" fontId="3" fillId="2" borderId="33" xfId="0" applyNumberFormat="1" applyFont="1" applyFill="1" applyBorder="1" applyAlignment="1">
      <alignment horizontal="left"/>
    </xf>
    <xf numFmtId="165" fontId="3" fillId="0" borderId="9" xfId="0" applyNumberFormat="1" applyFont="1" applyBorder="1" applyAlignment="1">
      <alignment horizontal="left"/>
    </xf>
    <xf numFmtId="166" fontId="3" fillId="0" borderId="21" xfId="0" applyNumberFormat="1" applyFont="1" applyBorder="1" applyAlignment="1">
      <alignment horizontal="left"/>
    </xf>
    <xf numFmtId="166" fontId="3" fillId="0" borderId="1" xfId="0" applyNumberFormat="1" applyFont="1" applyBorder="1" applyAlignment="1">
      <alignment horizontal="left"/>
    </xf>
    <xf numFmtId="166" fontId="6" fillId="0" borderId="8" xfId="0" applyNumberFormat="1" applyFont="1" applyBorder="1" applyAlignment="1">
      <alignment horizontal="left"/>
    </xf>
    <xf numFmtId="166" fontId="6" fillId="0" borderId="9" xfId="0" applyNumberFormat="1" applyFont="1" applyBorder="1" applyAlignment="1">
      <alignment horizontal="left"/>
    </xf>
    <xf numFmtId="165" fontId="3" fillId="0" borderId="41" xfId="0" applyNumberFormat="1" applyFont="1" applyBorder="1" applyAlignment="1">
      <alignment horizontal="left"/>
    </xf>
    <xf numFmtId="0" fontId="6" fillId="0" borderId="9" xfId="0" applyFont="1" applyBorder="1" applyAlignment="1">
      <alignment horizontal="left"/>
    </xf>
    <xf numFmtId="166" fontId="3" fillId="0" borderId="9" xfId="0" applyNumberFormat="1" applyFont="1" applyBorder="1" applyAlignment="1">
      <alignment horizontal="left"/>
    </xf>
    <xf numFmtId="0" fontId="6" fillId="0" borderId="1" xfId="0" applyFont="1" applyBorder="1" applyAlignment="1">
      <alignment horizontal="left"/>
    </xf>
    <xf numFmtId="0" fontId="4" fillId="0" borderId="4" xfId="0" applyFont="1" applyFill="1" applyBorder="1" applyAlignment="1">
      <alignment horizontal="center" vertical="center" wrapText="1"/>
    </xf>
    <xf numFmtId="0" fontId="6" fillId="0" borderId="8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37" xfId="0" applyFont="1" applyBorder="1" applyAlignment="1">
      <alignment horizontal="center"/>
    </xf>
    <xf numFmtId="0" fontId="3" fillId="4" borderId="30" xfId="0" applyFont="1" applyFill="1" applyBorder="1" applyAlignment="1">
      <alignment horizontal="left"/>
    </xf>
    <xf numFmtId="0" fontId="3" fillId="4" borderId="33" xfId="0" applyFont="1" applyFill="1" applyBorder="1" applyAlignment="1">
      <alignment horizontal="left"/>
    </xf>
    <xf numFmtId="164" fontId="3" fillId="4" borderId="9" xfId="0" applyNumberFormat="1" applyFont="1" applyFill="1" applyBorder="1" applyAlignment="1">
      <alignment horizontal="left"/>
    </xf>
    <xf numFmtId="0" fontId="3" fillId="4" borderId="9" xfId="0" applyFont="1" applyFill="1" applyBorder="1" applyAlignment="1">
      <alignment horizontal="left"/>
    </xf>
    <xf numFmtId="0" fontId="3" fillId="4" borderId="29" xfId="0" applyFont="1" applyFill="1" applyBorder="1" applyAlignment="1">
      <alignment horizontal="left"/>
    </xf>
    <xf numFmtId="164" fontId="3" fillId="4" borderId="2" xfId="0" applyNumberFormat="1" applyFont="1" applyFill="1" applyBorder="1" applyAlignment="1">
      <alignment horizontal="left"/>
    </xf>
    <xf numFmtId="0" fontId="3" fillId="4" borderId="14" xfId="0" applyFont="1" applyFill="1" applyBorder="1" applyAlignment="1">
      <alignment horizontal="left"/>
    </xf>
    <xf numFmtId="0" fontId="3" fillId="4" borderId="37" xfId="0" applyFont="1" applyFill="1" applyBorder="1" applyAlignment="1">
      <alignment horizontal="left"/>
    </xf>
    <xf numFmtId="0" fontId="3" fillId="4" borderId="32" xfId="0" applyFont="1" applyFill="1" applyBorder="1" applyAlignment="1">
      <alignment horizontal="left"/>
    </xf>
    <xf numFmtId="164" fontId="3" fillId="4" borderId="33" xfId="0" applyNumberFormat="1" applyFont="1" applyFill="1" applyBorder="1" applyAlignment="1">
      <alignment horizontal="left"/>
    </xf>
    <xf numFmtId="164" fontId="3" fillId="4" borderId="4" xfId="0" applyNumberFormat="1" applyFont="1" applyFill="1" applyBorder="1" applyAlignment="1">
      <alignment horizontal="left"/>
    </xf>
    <xf numFmtId="0" fontId="3" fillId="0" borderId="41" xfId="0" applyFont="1" applyBorder="1" applyAlignment="1">
      <alignment horizontal="left"/>
    </xf>
    <xf numFmtId="164" fontId="3" fillId="0" borderId="41" xfId="0" applyNumberFormat="1" applyFont="1" applyBorder="1" applyAlignment="1">
      <alignment horizontal="left"/>
    </xf>
    <xf numFmtId="0" fontId="3" fillId="0" borderId="45" xfId="0" applyFont="1" applyBorder="1" applyAlignment="1">
      <alignment horizontal="left"/>
    </xf>
    <xf numFmtId="0" fontId="0" fillId="4" borderId="1" xfId="0" applyFill="1" applyBorder="1"/>
    <xf numFmtId="0" fontId="3" fillId="4" borderId="1" xfId="0" applyFont="1" applyFill="1" applyBorder="1" applyAlignment="1">
      <alignment horizontal="left"/>
    </xf>
    <xf numFmtId="165" fontId="3" fillId="4" borderId="1" xfId="0" applyNumberFormat="1" applyFont="1" applyFill="1" applyBorder="1" applyAlignment="1">
      <alignment horizontal="left"/>
    </xf>
    <xf numFmtId="164" fontId="3" fillId="4" borderId="1" xfId="0" applyNumberFormat="1" applyFont="1" applyFill="1" applyBorder="1" applyAlignment="1">
      <alignment horizontal="left"/>
    </xf>
    <xf numFmtId="0" fontId="0" fillId="0" borderId="1" xfId="0" applyBorder="1"/>
    <xf numFmtId="0" fontId="3" fillId="4" borderId="13" xfId="0" applyFont="1" applyFill="1" applyBorder="1" applyAlignment="1">
      <alignment horizontal="left"/>
    </xf>
    <xf numFmtId="0" fontId="3" fillId="4" borderId="21" xfId="0" applyFont="1" applyFill="1" applyBorder="1" applyAlignment="1">
      <alignment horizontal="left"/>
    </xf>
    <xf numFmtId="0" fontId="3" fillId="4" borderId="34" xfId="0" applyFont="1" applyFill="1" applyBorder="1" applyAlignment="1">
      <alignment horizontal="left"/>
    </xf>
    <xf numFmtId="0" fontId="3" fillId="4" borderId="36" xfId="0" applyFont="1" applyFill="1" applyBorder="1" applyAlignment="1">
      <alignment horizontal="left"/>
    </xf>
    <xf numFmtId="164" fontId="3" fillId="4" borderId="21" xfId="0" applyNumberFormat="1" applyFont="1" applyFill="1" applyBorder="1" applyAlignment="1">
      <alignment horizontal="left"/>
    </xf>
    <xf numFmtId="0" fontId="6" fillId="0" borderId="1" xfId="0" applyFont="1" applyFill="1" applyBorder="1" applyAlignment="1">
      <alignment horizontal="left"/>
    </xf>
    <xf numFmtId="0" fontId="3" fillId="3" borderId="1" xfId="0" applyFont="1" applyFill="1" applyBorder="1"/>
    <xf numFmtId="0" fontId="6" fillId="4" borderId="1" xfId="0" applyFont="1" applyFill="1" applyBorder="1" applyAlignment="1">
      <alignment horizontal="left"/>
    </xf>
    <xf numFmtId="164" fontId="3" fillId="4" borderId="1" xfId="0" applyNumberFormat="1" applyFont="1" applyFill="1" applyBorder="1" applyAlignment="1">
      <alignment horizontal="center"/>
    </xf>
    <xf numFmtId="0" fontId="2" fillId="4" borderId="1" xfId="0" applyFont="1" applyFill="1" applyBorder="1"/>
    <xf numFmtId="0" fontId="9" fillId="0" borderId="23" xfId="0" applyFont="1" applyFill="1" applyBorder="1" applyAlignment="1">
      <alignment horizontal="left"/>
    </xf>
    <xf numFmtId="0" fontId="10" fillId="0" borderId="1" xfId="0" applyFont="1" applyFill="1" applyBorder="1" applyAlignment="1">
      <alignment horizontal="left"/>
    </xf>
    <xf numFmtId="0" fontId="9" fillId="0" borderId="9" xfId="0" applyFont="1" applyFill="1" applyBorder="1" applyAlignment="1">
      <alignment horizontal="left"/>
    </xf>
    <xf numFmtId="0" fontId="9" fillId="0" borderId="1" xfId="0" applyFont="1" applyFill="1" applyBorder="1" applyAlignment="1">
      <alignment horizontal="left"/>
    </xf>
    <xf numFmtId="164" fontId="3" fillId="3" borderId="1" xfId="0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6" fillId="0" borderId="9" xfId="0" applyFont="1" applyFill="1" applyBorder="1" applyAlignment="1">
      <alignment horizontal="left"/>
    </xf>
    <xf numFmtId="0" fontId="5" fillId="0" borderId="5" xfId="0" applyFont="1" applyFill="1" applyBorder="1" applyAlignment="1">
      <alignment horizontal="left"/>
    </xf>
    <xf numFmtId="0" fontId="0" fillId="0" borderId="10" xfId="0" applyFill="1" applyBorder="1"/>
    <xf numFmtId="0" fontId="0" fillId="0" borderId="6" xfId="0" applyFill="1" applyBorder="1"/>
    <xf numFmtId="0" fontId="0" fillId="0" borderId="0" xfId="0" applyBorder="1" applyAlignment="1">
      <alignment horizont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2" fillId="0" borderId="1" xfId="0" applyFont="1" applyBorder="1" applyAlignment="1"/>
    <xf numFmtId="0" fontId="4" fillId="0" borderId="1" xfId="0" applyFont="1" applyBorder="1"/>
    <xf numFmtId="0" fontId="4" fillId="0" borderId="1" xfId="0" applyFont="1" applyBorder="1" applyAlignment="1">
      <alignment horizontal="left"/>
    </xf>
    <xf numFmtId="0" fontId="3" fillId="0" borderId="1" xfId="0" applyFont="1" applyBorder="1"/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44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4" borderId="26" xfId="0" applyFill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4" borderId="11" xfId="0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4" borderId="17" xfId="0" applyFill="1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3" xfId="0" applyFill="1" applyBorder="1" applyAlignment="1">
      <alignment horizontal="center"/>
    </xf>
    <xf numFmtId="0" fontId="0" fillId="0" borderId="46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5" borderId="1" xfId="0" applyFill="1" applyBorder="1"/>
    <xf numFmtId="0" fontId="4" fillId="5" borderId="1" xfId="0" applyFont="1" applyFill="1" applyBorder="1"/>
    <xf numFmtId="0" fontId="4" fillId="5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/>
    <xf numFmtId="0" fontId="3" fillId="2" borderId="1" xfId="0" applyFont="1" applyFill="1" applyBorder="1"/>
    <xf numFmtId="0" fontId="0" fillId="2" borderId="1" xfId="0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0"/>
  <sheetViews>
    <sheetView tabSelected="1" topLeftCell="B40" workbookViewId="0">
      <selection activeCell="M63" sqref="M63"/>
    </sheetView>
  </sheetViews>
  <sheetFormatPr defaultRowHeight="15"/>
  <cols>
    <col min="1" max="1" width="0.5703125" hidden="1" customWidth="1"/>
    <col min="2" max="3" width="6.28515625" customWidth="1"/>
    <col min="4" max="4" width="8.28515625" customWidth="1"/>
    <col min="5" max="5" width="15.7109375" customWidth="1"/>
    <col min="6" max="6" width="28.28515625" customWidth="1"/>
    <col min="7" max="7" width="25.7109375" customWidth="1"/>
    <col min="8" max="8" width="12.7109375" hidden="1" customWidth="1"/>
    <col min="9" max="9" width="12.140625" customWidth="1"/>
    <col min="10" max="10" width="8.28515625" customWidth="1"/>
    <col min="11" max="11" width="8.7109375" customWidth="1"/>
    <col min="12" max="12" width="8" customWidth="1"/>
    <col min="13" max="13" width="16.28515625" customWidth="1"/>
    <col min="14" max="14" width="7.85546875" customWidth="1"/>
    <col min="15" max="15" width="8" customWidth="1"/>
    <col min="16" max="16" width="7.28515625" customWidth="1"/>
    <col min="17" max="17" width="10.5703125" bestFit="1" customWidth="1"/>
  </cols>
  <sheetData>
    <row r="1" spans="2:16" ht="18.75">
      <c r="D1" s="15" t="s">
        <v>59</v>
      </c>
      <c r="E1" s="15"/>
      <c r="F1" s="15"/>
      <c r="G1" s="54"/>
      <c r="H1" s="54"/>
      <c r="I1" s="1"/>
      <c r="J1" s="1"/>
      <c r="K1" s="1"/>
      <c r="L1" s="1"/>
      <c r="M1" s="1"/>
      <c r="N1" s="1"/>
      <c r="O1" s="1"/>
      <c r="P1" s="1"/>
    </row>
    <row r="2" spans="2:16" ht="18.75">
      <c r="D2" s="16" t="s">
        <v>76</v>
      </c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</row>
    <row r="3" spans="2:16" ht="15.75">
      <c r="D3" s="1"/>
      <c r="E3" s="1"/>
      <c r="F3" s="17" t="s">
        <v>77</v>
      </c>
      <c r="G3" s="17"/>
      <c r="H3" s="17"/>
      <c r="I3" s="1"/>
      <c r="J3" s="1"/>
      <c r="K3" s="1"/>
      <c r="L3" s="1"/>
      <c r="M3" s="1"/>
      <c r="N3" s="1"/>
      <c r="O3" s="1"/>
      <c r="P3" s="1"/>
    </row>
    <row r="4" spans="2:16" ht="7.5" customHeight="1" thickBot="1">
      <c r="D4" s="1"/>
      <c r="E4" s="1"/>
      <c r="F4" s="17"/>
      <c r="G4" s="17"/>
      <c r="H4" s="17"/>
      <c r="I4" s="1"/>
      <c r="J4" s="1"/>
      <c r="K4" s="1"/>
      <c r="L4" s="1"/>
      <c r="M4" s="1"/>
      <c r="N4" s="1"/>
      <c r="O4" s="1"/>
      <c r="P4" s="1"/>
    </row>
    <row r="5" spans="2:16" ht="15.75" customHeight="1" thickBot="1">
      <c r="B5" s="114"/>
      <c r="C5" s="14" t="s">
        <v>75</v>
      </c>
      <c r="D5" s="115" t="s">
        <v>0</v>
      </c>
      <c r="E5" s="115" t="s">
        <v>14</v>
      </c>
      <c r="F5" s="115" t="s">
        <v>48</v>
      </c>
      <c r="G5" s="115" t="s">
        <v>86</v>
      </c>
      <c r="H5" s="115" t="s">
        <v>92</v>
      </c>
      <c r="I5" s="115" t="s">
        <v>58</v>
      </c>
      <c r="J5" s="115" t="s">
        <v>1</v>
      </c>
      <c r="K5" s="115" t="s">
        <v>2</v>
      </c>
      <c r="L5" s="117" t="s">
        <v>3</v>
      </c>
      <c r="M5" s="118"/>
      <c r="N5" s="115" t="s">
        <v>5</v>
      </c>
      <c r="O5" s="115" t="s">
        <v>6</v>
      </c>
      <c r="P5" s="115" t="s">
        <v>7</v>
      </c>
    </row>
    <row r="6" spans="2:16" ht="15.75" thickBot="1">
      <c r="B6" s="114"/>
      <c r="C6" s="11"/>
      <c r="D6" s="116"/>
      <c r="E6" s="116"/>
      <c r="F6" s="116"/>
      <c r="G6" s="116"/>
      <c r="H6" s="116"/>
      <c r="I6" s="116"/>
      <c r="J6" s="116"/>
      <c r="K6" s="116"/>
      <c r="L6" s="67" t="s">
        <v>4</v>
      </c>
      <c r="M6" s="13" t="s">
        <v>12</v>
      </c>
      <c r="N6" s="116"/>
      <c r="O6" s="116"/>
      <c r="P6" s="116"/>
    </row>
    <row r="7" spans="2:16" ht="15.75" customHeight="1" thickBot="1">
      <c r="C7" s="12"/>
      <c r="D7" s="111" t="s">
        <v>23</v>
      </c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2"/>
      <c r="P7" s="113"/>
    </row>
    <row r="8" spans="2:16">
      <c r="C8" s="131">
        <v>1</v>
      </c>
      <c r="D8" s="123">
        <v>1</v>
      </c>
      <c r="E8" s="2" t="s">
        <v>8</v>
      </c>
      <c r="F8" s="2" t="s">
        <v>31</v>
      </c>
      <c r="G8" s="55">
        <v>41606</v>
      </c>
      <c r="H8" s="3">
        <v>6626.6</v>
      </c>
      <c r="I8" s="3">
        <v>7119.3</v>
      </c>
      <c r="J8" s="2">
        <v>10</v>
      </c>
      <c r="K8" s="2">
        <v>3</v>
      </c>
      <c r="L8" s="2">
        <v>119</v>
      </c>
      <c r="M8" s="3">
        <v>6626.3</v>
      </c>
      <c r="N8" s="2">
        <v>29</v>
      </c>
      <c r="O8" s="2">
        <v>30</v>
      </c>
      <c r="P8" s="45">
        <v>60</v>
      </c>
    </row>
    <row r="9" spans="2:16">
      <c r="C9" s="131">
        <f>C8+1</f>
        <v>2</v>
      </c>
      <c r="D9" s="124">
        <v>3</v>
      </c>
      <c r="E9" s="4" t="s">
        <v>10</v>
      </c>
      <c r="F9" s="4" t="s">
        <v>32</v>
      </c>
      <c r="G9" s="56">
        <v>41759</v>
      </c>
      <c r="H9" s="5">
        <v>8916.2000000000007</v>
      </c>
      <c r="I9" s="5">
        <v>9109.1</v>
      </c>
      <c r="J9" s="4">
        <v>10</v>
      </c>
      <c r="K9" s="4">
        <v>4</v>
      </c>
      <c r="L9" s="4">
        <v>159</v>
      </c>
      <c r="M9" s="5">
        <v>8850</v>
      </c>
      <c r="N9" s="4">
        <v>43</v>
      </c>
      <c r="O9" s="4">
        <v>37</v>
      </c>
      <c r="P9" s="46">
        <v>80</v>
      </c>
    </row>
    <row r="10" spans="2:16" ht="15.75" thickBot="1">
      <c r="C10" s="131">
        <f t="shared" ref="C10" si="0">C9+1</f>
        <v>3</v>
      </c>
      <c r="D10" s="124">
        <v>4</v>
      </c>
      <c r="E10" s="4" t="s">
        <v>11</v>
      </c>
      <c r="F10" s="4" t="s">
        <v>33</v>
      </c>
      <c r="G10" s="56">
        <v>41990</v>
      </c>
      <c r="H10" s="5">
        <v>7127.81</v>
      </c>
      <c r="I10" s="5">
        <v>7949.4</v>
      </c>
      <c r="J10" s="4">
        <v>10</v>
      </c>
      <c r="K10" s="4">
        <v>3</v>
      </c>
      <c r="L10" s="4">
        <v>120</v>
      </c>
      <c r="M10" s="5">
        <v>7128.2</v>
      </c>
      <c r="N10" s="4">
        <v>31</v>
      </c>
      <c r="O10" s="4">
        <v>29</v>
      </c>
      <c r="P10" s="46">
        <v>60</v>
      </c>
    </row>
    <row r="11" spans="2:16" ht="15.75" thickBot="1">
      <c r="C11" s="131"/>
      <c r="D11" s="124"/>
      <c r="E11" s="4"/>
      <c r="F11" s="22" t="s">
        <v>82</v>
      </c>
      <c r="G11" s="57"/>
      <c r="H11" s="34">
        <f>SUM(H8:H10)</f>
        <v>22670.61</v>
      </c>
      <c r="I11" s="34">
        <f>SUM(I8:I10)</f>
        <v>24177.800000000003</v>
      </c>
      <c r="J11" s="35"/>
      <c r="K11" s="35">
        <f>SUM(K8:K10)</f>
        <v>10</v>
      </c>
      <c r="L11" s="35">
        <f>SUM(L8:L10)</f>
        <v>398</v>
      </c>
      <c r="M11" s="34">
        <f>SUM(M8:M10)</f>
        <v>22604.5</v>
      </c>
      <c r="N11" s="35">
        <f>SUM(N8:N10)</f>
        <v>103</v>
      </c>
      <c r="O11" s="35">
        <f t="shared" ref="O11:P11" si="1">SUM(O8:O10)</f>
        <v>96</v>
      </c>
      <c r="P11" s="35">
        <f t="shared" si="1"/>
        <v>200</v>
      </c>
    </row>
    <row r="12" spans="2:16">
      <c r="C12" s="131">
        <v>4</v>
      </c>
      <c r="D12" s="124">
        <v>5</v>
      </c>
      <c r="E12" s="52" t="s">
        <v>13</v>
      </c>
      <c r="F12" s="4" t="s">
        <v>34</v>
      </c>
      <c r="G12" s="56">
        <v>42002</v>
      </c>
      <c r="H12" s="5">
        <v>7131.7</v>
      </c>
      <c r="I12" s="5">
        <v>7954.7</v>
      </c>
      <c r="J12" s="4">
        <v>10</v>
      </c>
      <c r="K12" s="4">
        <v>3</v>
      </c>
      <c r="L12" s="4">
        <v>120</v>
      </c>
      <c r="M12" s="38">
        <v>7131.9</v>
      </c>
      <c r="N12" s="4">
        <v>31</v>
      </c>
      <c r="O12" s="4">
        <v>29</v>
      </c>
      <c r="P12" s="46">
        <v>60</v>
      </c>
    </row>
    <row r="13" spans="2:16">
      <c r="C13" s="131">
        <v>5</v>
      </c>
      <c r="D13" s="124">
        <v>2</v>
      </c>
      <c r="E13" s="52" t="s">
        <v>9</v>
      </c>
      <c r="F13" s="4" t="s">
        <v>81</v>
      </c>
      <c r="G13" s="56">
        <v>42004</v>
      </c>
      <c r="H13" s="5">
        <v>3196.6</v>
      </c>
      <c r="I13" s="5">
        <v>3841.6</v>
      </c>
      <c r="J13" s="4">
        <v>10</v>
      </c>
      <c r="K13" s="4">
        <v>1</v>
      </c>
      <c r="L13" s="4">
        <v>49</v>
      </c>
      <c r="M13" s="38">
        <v>3197.6</v>
      </c>
      <c r="N13" s="4">
        <v>29</v>
      </c>
      <c r="O13" s="4">
        <v>10</v>
      </c>
      <c r="P13" s="46">
        <v>10</v>
      </c>
    </row>
    <row r="14" spans="2:16">
      <c r="C14" s="131">
        <v>6</v>
      </c>
      <c r="D14" s="124">
        <v>6</v>
      </c>
      <c r="E14" s="52" t="s">
        <v>15</v>
      </c>
      <c r="F14" s="4" t="s">
        <v>35</v>
      </c>
      <c r="G14" s="56">
        <v>42145</v>
      </c>
      <c r="H14" s="5">
        <v>7130.7</v>
      </c>
      <c r="I14" s="5">
        <v>7945</v>
      </c>
      <c r="J14" s="4">
        <v>10</v>
      </c>
      <c r="K14" s="4">
        <v>3</v>
      </c>
      <c r="L14" s="4">
        <v>120</v>
      </c>
      <c r="M14" s="38">
        <v>7130.7</v>
      </c>
      <c r="N14" s="4">
        <v>32</v>
      </c>
      <c r="O14" s="4">
        <v>28</v>
      </c>
      <c r="P14" s="46">
        <v>60</v>
      </c>
    </row>
    <row r="15" spans="2:16">
      <c r="C15" s="131">
        <v>7</v>
      </c>
      <c r="D15" s="124">
        <v>7</v>
      </c>
      <c r="E15" s="52" t="s">
        <v>16</v>
      </c>
      <c r="F15" s="4" t="s">
        <v>36</v>
      </c>
      <c r="G15" s="56">
        <v>42145</v>
      </c>
      <c r="H15" s="5">
        <v>9533.6</v>
      </c>
      <c r="I15" s="5">
        <v>10619.6</v>
      </c>
      <c r="J15" s="4">
        <v>10</v>
      </c>
      <c r="K15" s="4">
        <v>4</v>
      </c>
      <c r="L15" s="4">
        <v>160</v>
      </c>
      <c r="M15" s="38">
        <v>9533.6</v>
      </c>
      <c r="N15" s="4">
        <v>42</v>
      </c>
      <c r="O15" s="4">
        <v>38</v>
      </c>
      <c r="P15" s="46">
        <v>80</v>
      </c>
    </row>
    <row r="16" spans="2:16">
      <c r="C16" s="131">
        <v>8</v>
      </c>
      <c r="D16" s="124">
        <v>10</v>
      </c>
      <c r="E16" s="52" t="s">
        <v>18</v>
      </c>
      <c r="F16" s="4" t="s">
        <v>38</v>
      </c>
      <c r="G16" s="56">
        <v>42235</v>
      </c>
      <c r="H16" s="5">
        <v>4733.5</v>
      </c>
      <c r="I16" s="5">
        <v>5290.4</v>
      </c>
      <c r="J16" s="4">
        <v>10</v>
      </c>
      <c r="K16" s="4">
        <v>2</v>
      </c>
      <c r="L16" s="4">
        <v>80</v>
      </c>
      <c r="M16" s="38">
        <v>4747.8999999999996</v>
      </c>
      <c r="N16" s="4">
        <v>21</v>
      </c>
      <c r="O16" s="4">
        <v>19</v>
      </c>
      <c r="P16" s="46">
        <v>40</v>
      </c>
    </row>
    <row r="17" spans="3:17">
      <c r="C17" s="131">
        <v>9</v>
      </c>
      <c r="D17" s="125">
        <v>31</v>
      </c>
      <c r="E17" s="53" t="s">
        <v>60</v>
      </c>
      <c r="F17" s="4" t="s">
        <v>61</v>
      </c>
      <c r="G17" s="58">
        <v>42235</v>
      </c>
      <c r="H17" s="7">
        <v>4752.2</v>
      </c>
      <c r="I17" s="7">
        <v>5285.3</v>
      </c>
      <c r="J17" s="6">
        <v>10</v>
      </c>
      <c r="K17" s="6">
        <v>2</v>
      </c>
      <c r="L17" s="6">
        <v>80</v>
      </c>
      <c r="M17" s="39">
        <v>4752.8</v>
      </c>
      <c r="N17" s="6">
        <v>21</v>
      </c>
      <c r="O17" s="6">
        <v>19</v>
      </c>
      <c r="P17" s="47">
        <v>40</v>
      </c>
    </row>
    <row r="18" spans="3:17">
      <c r="C18" s="131">
        <v>10</v>
      </c>
      <c r="D18" s="124">
        <v>8</v>
      </c>
      <c r="E18" s="52" t="s">
        <v>17</v>
      </c>
      <c r="F18" s="4" t="s">
        <v>37</v>
      </c>
      <c r="G18" s="56">
        <v>42305</v>
      </c>
      <c r="H18" s="5">
        <v>7148.4</v>
      </c>
      <c r="I18" s="5">
        <v>7960.4</v>
      </c>
      <c r="J18" s="4">
        <v>10</v>
      </c>
      <c r="K18" s="4">
        <v>3</v>
      </c>
      <c r="L18" s="4">
        <v>120</v>
      </c>
      <c r="M18" s="38">
        <v>7148.4</v>
      </c>
      <c r="N18" s="4">
        <v>31</v>
      </c>
      <c r="O18" s="4">
        <v>29</v>
      </c>
      <c r="P18" s="46">
        <v>60</v>
      </c>
    </row>
    <row r="19" spans="3:17">
      <c r="C19" s="131">
        <v>11</v>
      </c>
      <c r="D19" s="124">
        <v>18</v>
      </c>
      <c r="E19" s="52" t="s">
        <v>21</v>
      </c>
      <c r="F19" s="4" t="s">
        <v>41</v>
      </c>
      <c r="G19" s="56">
        <v>42333</v>
      </c>
      <c r="H19" s="5">
        <v>7148.3</v>
      </c>
      <c r="I19" s="5">
        <v>7960.3</v>
      </c>
      <c r="J19" s="4">
        <v>10</v>
      </c>
      <c r="K19" s="4">
        <v>3</v>
      </c>
      <c r="L19" s="4">
        <v>120</v>
      </c>
      <c r="M19" s="38">
        <v>7148.3</v>
      </c>
      <c r="N19" s="4">
        <v>31</v>
      </c>
      <c r="O19" s="4">
        <v>29</v>
      </c>
      <c r="P19" s="46">
        <v>60</v>
      </c>
    </row>
    <row r="20" spans="3:17" ht="15.75" thickBot="1">
      <c r="C20" s="131">
        <v>12</v>
      </c>
      <c r="D20" s="125">
        <v>33</v>
      </c>
      <c r="E20" s="53" t="s">
        <v>22</v>
      </c>
      <c r="F20" s="4" t="s">
        <v>42</v>
      </c>
      <c r="G20" s="56">
        <v>42333</v>
      </c>
      <c r="H20" s="7">
        <v>4759.8</v>
      </c>
      <c r="I20" s="7">
        <v>5309.8</v>
      </c>
      <c r="J20" s="6">
        <v>10</v>
      </c>
      <c r="K20" s="6">
        <v>2</v>
      </c>
      <c r="L20" s="6">
        <v>80</v>
      </c>
      <c r="M20" s="39">
        <v>4759.8</v>
      </c>
      <c r="N20" s="6">
        <v>21</v>
      </c>
      <c r="O20" s="6">
        <v>19</v>
      </c>
      <c r="P20" s="47">
        <v>40</v>
      </c>
    </row>
    <row r="21" spans="3:17" ht="15.75" thickBot="1">
      <c r="C21" s="132"/>
      <c r="D21" s="75"/>
      <c r="E21" s="75"/>
      <c r="F21" s="76"/>
      <c r="G21" s="76"/>
      <c r="H21" s="77">
        <f>SUM(H12:H20)</f>
        <v>55534.8</v>
      </c>
      <c r="I21" s="77">
        <f>SUM(I12:I20)</f>
        <v>62167.100000000013</v>
      </c>
      <c r="J21" s="78"/>
      <c r="K21" s="78">
        <f t="shared" ref="K21:P21" si="2">SUM(K12:K20)</f>
        <v>23</v>
      </c>
      <c r="L21" s="79">
        <f t="shared" si="2"/>
        <v>929</v>
      </c>
      <c r="M21" s="80">
        <f t="shared" si="2"/>
        <v>55551.000000000015</v>
      </c>
      <c r="N21" s="81">
        <f t="shared" si="2"/>
        <v>259</v>
      </c>
      <c r="O21" s="78">
        <f t="shared" si="2"/>
        <v>220</v>
      </c>
      <c r="P21" s="82">
        <f t="shared" si="2"/>
        <v>450</v>
      </c>
    </row>
    <row r="22" spans="3:17" ht="15.75" thickBot="1">
      <c r="C22" s="133"/>
      <c r="D22" s="29"/>
      <c r="E22" s="30"/>
      <c r="F22" s="22" t="s">
        <v>83</v>
      </c>
      <c r="G22" s="35"/>
      <c r="H22" s="34">
        <f>SUM(H11:H20)</f>
        <v>78205.41</v>
      </c>
      <c r="I22" s="34">
        <f>SUM(I11:I20)</f>
        <v>86344.900000000009</v>
      </c>
      <c r="J22" s="35"/>
      <c r="K22" s="35">
        <f>K11+K21</f>
        <v>33</v>
      </c>
      <c r="L22" s="35">
        <f>L21+L11</f>
        <v>1327</v>
      </c>
      <c r="M22" s="24">
        <f>M11+M21</f>
        <v>78155.500000000015</v>
      </c>
      <c r="N22" s="24">
        <f t="shared" ref="N22:P22" si="3">N11+N21</f>
        <v>362</v>
      </c>
      <c r="O22" s="24">
        <f t="shared" si="3"/>
        <v>316</v>
      </c>
      <c r="P22" s="24">
        <f t="shared" si="3"/>
        <v>650</v>
      </c>
    </row>
    <row r="23" spans="3:17" hidden="1">
      <c r="C23" s="133"/>
      <c r="D23" s="25"/>
      <c r="E23" s="31"/>
      <c r="F23" s="32"/>
      <c r="G23" s="32"/>
      <c r="H23" s="32"/>
      <c r="I23" s="33"/>
      <c r="J23" s="32"/>
      <c r="K23" s="32"/>
      <c r="L23" s="32"/>
      <c r="M23" s="33"/>
      <c r="N23" s="32"/>
      <c r="O23" s="32"/>
      <c r="P23" s="48"/>
    </row>
    <row r="24" spans="3:17">
      <c r="C24" s="131">
        <v>13</v>
      </c>
      <c r="D24" s="124">
        <v>16</v>
      </c>
      <c r="E24" s="4" t="s">
        <v>19</v>
      </c>
      <c r="F24" s="4" t="s">
        <v>39</v>
      </c>
      <c r="G24" s="56">
        <v>42368</v>
      </c>
      <c r="H24" s="5">
        <v>4768.5</v>
      </c>
      <c r="I24" s="5">
        <v>5318.5</v>
      </c>
      <c r="J24" s="4">
        <v>10</v>
      </c>
      <c r="K24" s="4">
        <v>2</v>
      </c>
      <c r="L24" s="4">
        <v>80</v>
      </c>
      <c r="M24" s="5">
        <v>4768.5</v>
      </c>
      <c r="N24" s="4">
        <v>21</v>
      </c>
      <c r="O24" s="4">
        <v>19</v>
      </c>
      <c r="P24" s="46">
        <v>40</v>
      </c>
    </row>
    <row r="25" spans="3:17">
      <c r="C25" s="131">
        <f t="shared" ref="C25" si="4">C24+1</f>
        <v>14</v>
      </c>
      <c r="D25" s="124">
        <v>17</v>
      </c>
      <c r="E25" s="4" t="s">
        <v>20</v>
      </c>
      <c r="F25" s="4" t="s">
        <v>40</v>
      </c>
      <c r="G25" s="56">
        <v>42400</v>
      </c>
      <c r="H25" s="5">
        <v>4763.6000000000004</v>
      </c>
      <c r="I25" s="5">
        <v>5303.6</v>
      </c>
      <c r="J25" s="4">
        <v>10</v>
      </c>
      <c r="K25" s="4">
        <v>2</v>
      </c>
      <c r="L25" s="4">
        <v>80</v>
      </c>
      <c r="M25" s="5">
        <v>4763.6000000000004</v>
      </c>
      <c r="N25" s="4">
        <v>21</v>
      </c>
      <c r="O25" s="4">
        <v>19</v>
      </c>
      <c r="P25" s="46">
        <v>40</v>
      </c>
    </row>
    <row r="26" spans="3:17" ht="16.5" thickBot="1">
      <c r="C26" s="131"/>
      <c r="D26" s="26" t="s">
        <v>24</v>
      </c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8"/>
    </row>
    <row r="27" spans="3:17">
      <c r="C27" s="131">
        <f>C25+1</f>
        <v>15</v>
      </c>
      <c r="D27" s="123">
        <v>1</v>
      </c>
      <c r="E27" s="2" t="s">
        <v>25</v>
      </c>
      <c r="F27" s="2" t="s">
        <v>43</v>
      </c>
      <c r="G27" s="55">
        <v>42641</v>
      </c>
      <c r="H27" s="3">
        <v>9520.1</v>
      </c>
      <c r="I27" s="3">
        <v>10577.8</v>
      </c>
      <c r="J27" s="2">
        <v>10</v>
      </c>
      <c r="K27" s="2">
        <v>4</v>
      </c>
      <c r="L27" s="2">
        <v>160</v>
      </c>
      <c r="M27" s="51">
        <v>9501.7999999999993</v>
      </c>
      <c r="N27" s="2">
        <v>43</v>
      </c>
      <c r="O27" s="2">
        <v>37</v>
      </c>
      <c r="P27" s="45">
        <v>80</v>
      </c>
      <c r="Q27" s="36"/>
    </row>
    <row r="28" spans="3:17">
      <c r="C28" s="131">
        <f>C27+1</f>
        <v>16</v>
      </c>
      <c r="D28" s="124">
        <v>2</v>
      </c>
      <c r="E28" s="4" t="s">
        <v>26</v>
      </c>
      <c r="F28" s="4" t="s">
        <v>44</v>
      </c>
      <c r="G28" s="56">
        <v>42656</v>
      </c>
      <c r="H28" s="5">
        <v>9284.9</v>
      </c>
      <c r="I28" s="5">
        <v>10367</v>
      </c>
      <c r="J28" s="4">
        <v>10</v>
      </c>
      <c r="K28" s="4">
        <v>4</v>
      </c>
      <c r="L28" s="4">
        <v>240</v>
      </c>
      <c r="M28" s="38">
        <v>9284.9</v>
      </c>
      <c r="N28" s="4">
        <v>202</v>
      </c>
      <c r="O28" s="4">
        <v>38</v>
      </c>
      <c r="P28" s="46"/>
      <c r="Q28" s="36"/>
    </row>
    <row r="29" spans="3:17">
      <c r="C29" s="131">
        <f t="shared" ref="C29:C45" si="5">C28+1</f>
        <v>17</v>
      </c>
      <c r="D29" s="124">
        <v>3</v>
      </c>
      <c r="E29" s="4" t="s">
        <v>27</v>
      </c>
      <c r="F29" s="4" t="s">
        <v>45</v>
      </c>
      <c r="G29" s="56">
        <v>42656</v>
      </c>
      <c r="H29" s="5">
        <v>4639.2</v>
      </c>
      <c r="I29" s="5">
        <v>5171.2</v>
      </c>
      <c r="J29" s="4">
        <v>10</v>
      </c>
      <c r="K29" s="4">
        <v>2</v>
      </c>
      <c r="L29" s="4">
        <v>120</v>
      </c>
      <c r="M29" s="38">
        <v>4638.2</v>
      </c>
      <c r="N29" s="4">
        <v>101</v>
      </c>
      <c r="O29" s="4">
        <v>19</v>
      </c>
      <c r="P29" s="46"/>
      <c r="Q29" s="36"/>
    </row>
    <row r="30" spans="3:17">
      <c r="C30" s="131">
        <f t="shared" si="5"/>
        <v>18</v>
      </c>
      <c r="D30" s="124">
        <v>4</v>
      </c>
      <c r="E30" s="4" t="s">
        <v>28</v>
      </c>
      <c r="F30" s="4" t="s">
        <v>46</v>
      </c>
      <c r="G30" s="56">
        <v>42699</v>
      </c>
      <c r="H30" s="5">
        <v>6918.8</v>
      </c>
      <c r="I30" s="5">
        <v>7741.9</v>
      </c>
      <c r="J30" s="4">
        <v>10</v>
      </c>
      <c r="K30" s="4">
        <v>3</v>
      </c>
      <c r="L30" s="4">
        <v>180</v>
      </c>
      <c r="M30" s="38">
        <v>6937.5</v>
      </c>
      <c r="N30" s="4">
        <v>152</v>
      </c>
      <c r="O30" s="4">
        <v>28</v>
      </c>
      <c r="P30" s="46"/>
      <c r="Q30" s="36"/>
    </row>
    <row r="31" spans="3:17">
      <c r="C31" s="131">
        <f t="shared" si="5"/>
        <v>19</v>
      </c>
      <c r="D31" s="124">
        <v>5</v>
      </c>
      <c r="E31" s="4" t="s">
        <v>29</v>
      </c>
      <c r="F31" s="4" t="s">
        <v>47</v>
      </c>
      <c r="G31" s="56">
        <v>42698</v>
      </c>
      <c r="H31" s="5">
        <v>13270.09</v>
      </c>
      <c r="I31" s="5">
        <v>14592.7</v>
      </c>
      <c r="J31" s="4">
        <v>10</v>
      </c>
      <c r="K31" s="4">
        <v>6</v>
      </c>
      <c r="L31" s="4">
        <v>270</v>
      </c>
      <c r="M31" s="38">
        <v>13267.9</v>
      </c>
      <c r="N31" s="4">
        <v>63</v>
      </c>
      <c r="O31" s="4">
        <v>177</v>
      </c>
      <c r="P31" s="46">
        <v>30</v>
      </c>
      <c r="Q31" s="36"/>
    </row>
    <row r="32" spans="3:17" ht="15.75" thickBot="1">
      <c r="C32" s="134"/>
      <c r="D32" s="83"/>
      <c r="E32" s="76"/>
      <c r="F32" s="76"/>
      <c r="G32" s="76"/>
      <c r="H32" s="84">
        <f>SUM(H24:H31)</f>
        <v>53165.19</v>
      </c>
      <c r="I32" s="84">
        <f>SUM(I24:I31)</f>
        <v>59072.7</v>
      </c>
      <c r="J32" s="76"/>
      <c r="K32" s="76">
        <f>SUM(K24:K31)</f>
        <v>23</v>
      </c>
      <c r="L32" s="76">
        <f>SUM(L24:L31)</f>
        <v>1130</v>
      </c>
      <c r="M32" s="85">
        <f>SUM(M24:M31)</f>
        <v>53162.400000000001</v>
      </c>
      <c r="N32" s="85">
        <f t="shared" ref="N32:P32" si="6">SUM(N24:N31)</f>
        <v>603</v>
      </c>
      <c r="O32" s="85">
        <f t="shared" si="6"/>
        <v>337</v>
      </c>
      <c r="P32" s="85">
        <f t="shared" si="6"/>
        <v>190</v>
      </c>
      <c r="Q32" s="36"/>
    </row>
    <row r="33" spans="3:17" ht="15.75" thickBot="1">
      <c r="C33" s="135"/>
      <c r="D33" s="20"/>
      <c r="E33" s="21"/>
      <c r="F33" s="22" t="s">
        <v>78</v>
      </c>
      <c r="G33" s="22"/>
      <c r="H33" s="23">
        <f>SUM(H24:H31)+H22</f>
        <v>131370.6</v>
      </c>
      <c r="I33" s="23">
        <f>SUM(I24:I31)+I22</f>
        <v>145417.60000000001</v>
      </c>
      <c r="J33" s="22"/>
      <c r="K33" s="22">
        <f>K22+K32</f>
        <v>56</v>
      </c>
      <c r="L33" s="22">
        <f>L32+L22</f>
        <v>2457</v>
      </c>
      <c r="M33" s="23">
        <f>M22+M32</f>
        <v>131317.90000000002</v>
      </c>
      <c r="N33" s="23">
        <f t="shared" ref="N33:P33" si="7">N22+N32</f>
        <v>965</v>
      </c>
      <c r="O33" s="23">
        <f t="shared" si="7"/>
        <v>653</v>
      </c>
      <c r="P33" s="23">
        <f t="shared" si="7"/>
        <v>840</v>
      </c>
      <c r="Q33" s="37"/>
    </row>
    <row r="34" spans="3:17" ht="15.75" thickBot="1">
      <c r="C34" s="136">
        <v>20</v>
      </c>
      <c r="D34" s="126">
        <v>13</v>
      </c>
      <c r="E34" s="86" t="s">
        <v>49</v>
      </c>
      <c r="F34" s="86" t="s">
        <v>50</v>
      </c>
      <c r="G34" s="63">
        <v>42915</v>
      </c>
      <c r="H34" s="40">
        <v>9276.2999999999993</v>
      </c>
      <c r="I34" s="87">
        <v>10344.299999999999</v>
      </c>
      <c r="J34" s="86">
        <v>10</v>
      </c>
      <c r="K34" s="86">
        <v>4</v>
      </c>
      <c r="L34" s="86">
        <v>240</v>
      </c>
      <c r="M34" s="87">
        <v>9276.2999999999993</v>
      </c>
      <c r="N34" s="86">
        <v>202</v>
      </c>
      <c r="O34" s="86">
        <v>38</v>
      </c>
      <c r="P34" s="88">
        <v>0</v>
      </c>
    </row>
    <row r="35" spans="3:17">
      <c r="C35" s="137"/>
      <c r="D35" s="90"/>
      <c r="E35" s="90"/>
      <c r="F35" s="90"/>
      <c r="G35" s="91"/>
      <c r="H35" s="92">
        <f>SUM(H34)</f>
        <v>9276.2999999999993</v>
      </c>
      <c r="I35" s="92">
        <f>SUM(I34)</f>
        <v>10344.299999999999</v>
      </c>
      <c r="J35" s="90">
        <v>10</v>
      </c>
      <c r="K35" s="90">
        <f t="shared" ref="K35:P35" si="8">SUM(K34)</f>
        <v>4</v>
      </c>
      <c r="L35" s="90">
        <f t="shared" si="8"/>
        <v>240</v>
      </c>
      <c r="M35" s="92">
        <f t="shared" si="8"/>
        <v>9276.2999999999993</v>
      </c>
      <c r="N35" s="90">
        <f t="shared" si="8"/>
        <v>202</v>
      </c>
      <c r="O35" s="90">
        <f t="shared" si="8"/>
        <v>38</v>
      </c>
      <c r="P35" s="90">
        <f t="shared" si="8"/>
        <v>0</v>
      </c>
    </row>
    <row r="36" spans="3:17">
      <c r="C36" s="138"/>
      <c r="D36" s="4"/>
      <c r="E36" s="4"/>
      <c r="F36" s="35" t="s">
        <v>79</v>
      </c>
      <c r="G36" s="35"/>
      <c r="H36" s="34">
        <f>H33+H35</f>
        <v>140646.9</v>
      </c>
      <c r="I36" s="34">
        <f>I33+I35</f>
        <v>155761.9</v>
      </c>
      <c r="J36" s="35"/>
      <c r="K36" s="35">
        <f>K33+K35</f>
        <v>60</v>
      </c>
      <c r="L36" s="35">
        <f>L35+L33</f>
        <v>2697</v>
      </c>
      <c r="M36" s="34">
        <f>M33+M34</f>
        <v>140594.20000000001</v>
      </c>
      <c r="N36" s="34">
        <f>N33+N35</f>
        <v>1167</v>
      </c>
      <c r="O36" s="34">
        <f>O33+O35</f>
        <v>691</v>
      </c>
      <c r="P36" s="34">
        <f>P33+P35</f>
        <v>840</v>
      </c>
      <c r="Q36" s="36"/>
    </row>
    <row r="37" spans="3:17">
      <c r="C37" s="139">
        <f>C34+1</f>
        <v>21</v>
      </c>
      <c r="D37" s="127">
        <v>9</v>
      </c>
      <c r="E37" s="18" t="s">
        <v>30</v>
      </c>
      <c r="F37" s="18" t="s">
        <v>62</v>
      </c>
      <c r="G37" s="59">
        <v>43095</v>
      </c>
      <c r="H37" s="19">
        <v>16462.099999999999</v>
      </c>
      <c r="I37" s="19">
        <v>18356.7</v>
      </c>
      <c r="J37" s="18">
        <v>11</v>
      </c>
      <c r="K37" s="18">
        <v>7</v>
      </c>
      <c r="L37" s="18">
        <v>340</v>
      </c>
      <c r="M37" s="19">
        <v>16462.099999999999</v>
      </c>
      <c r="N37" s="18">
        <v>194</v>
      </c>
      <c r="O37" s="18">
        <v>66</v>
      </c>
      <c r="P37" s="49">
        <v>80</v>
      </c>
    </row>
    <row r="38" spans="3:17">
      <c r="C38" s="131">
        <f>C37+1</f>
        <v>22</v>
      </c>
      <c r="D38" s="124">
        <v>10</v>
      </c>
      <c r="E38" s="4" t="s">
        <v>63</v>
      </c>
      <c r="F38" s="4" t="s">
        <v>64</v>
      </c>
      <c r="G38" s="60">
        <v>43095</v>
      </c>
      <c r="H38" s="5">
        <v>11765.1</v>
      </c>
      <c r="I38" s="5">
        <v>13111.1</v>
      </c>
      <c r="J38" s="4">
        <v>11</v>
      </c>
      <c r="K38" s="4">
        <v>5</v>
      </c>
      <c r="L38" s="4">
        <v>239</v>
      </c>
      <c r="M38" s="5">
        <v>11765.1</v>
      </c>
      <c r="N38" s="4">
        <v>133</v>
      </c>
      <c r="O38" s="4">
        <v>47</v>
      </c>
      <c r="P38" s="46">
        <v>60</v>
      </c>
    </row>
    <row r="39" spans="3:17">
      <c r="C39" s="131">
        <f>C38+1</f>
        <v>23</v>
      </c>
      <c r="D39" s="124">
        <v>14</v>
      </c>
      <c r="E39" s="4" t="s">
        <v>51</v>
      </c>
      <c r="F39" s="4" t="s">
        <v>65</v>
      </c>
      <c r="G39" s="60">
        <v>43095</v>
      </c>
      <c r="H39" s="5">
        <v>11893.4</v>
      </c>
      <c r="I39" s="5">
        <v>13256.4</v>
      </c>
      <c r="J39" s="4">
        <v>11</v>
      </c>
      <c r="K39" s="4">
        <v>5</v>
      </c>
      <c r="L39" s="4">
        <v>198</v>
      </c>
      <c r="M39" s="5">
        <v>11893.4</v>
      </c>
      <c r="N39" s="4">
        <v>53</v>
      </c>
      <c r="O39" s="4">
        <v>47</v>
      </c>
      <c r="P39" s="46">
        <v>100</v>
      </c>
    </row>
    <row r="40" spans="3:17">
      <c r="C40" s="131">
        <f t="shared" si="5"/>
        <v>24</v>
      </c>
      <c r="D40" s="124">
        <v>16</v>
      </c>
      <c r="E40" s="4" t="s">
        <v>52</v>
      </c>
      <c r="F40" s="4" t="s">
        <v>66</v>
      </c>
      <c r="G40" s="60">
        <v>43095</v>
      </c>
      <c r="H40" s="5">
        <v>6674.1</v>
      </c>
      <c r="I40" s="5">
        <v>9325.6</v>
      </c>
      <c r="J40" s="4">
        <v>11</v>
      </c>
      <c r="K40" s="4">
        <v>3</v>
      </c>
      <c r="L40" s="4">
        <v>119</v>
      </c>
      <c r="M40" s="5">
        <v>6674.1</v>
      </c>
      <c r="N40" s="4">
        <v>1</v>
      </c>
      <c r="O40" s="4">
        <v>89</v>
      </c>
      <c r="P40" s="46">
        <v>30</v>
      </c>
    </row>
    <row r="41" spans="3:17">
      <c r="C41" s="131">
        <f t="shared" si="5"/>
        <v>25</v>
      </c>
      <c r="D41" s="124">
        <v>17</v>
      </c>
      <c r="E41" s="4" t="s">
        <v>54</v>
      </c>
      <c r="F41" s="4" t="s">
        <v>67</v>
      </c>
      <c r="G41" s="60">
        <v>43095</v>
      </c>
      <c r="H41" s="5">
        <v>13655.9</v>
      </c>
      <c r="I41" s="5">
        <v>19430</v>
      </c>
      <c r="J41" s="4">
        <v>11</v>
      </c>
      <c r="K41" s="4">
        <v>6</v>
      </c>
      <c r="L41" s="4">
        <v>330</v>
      </c>
      <c r="M41" s="5">
        <v>13655.9</v>
      </c>
      <c r="N41" s="4">
        <v>224</v>
      </c>
      <c r="O41" s="4">
        <v>96</v>
      </c>
      <c r="P41" s="46">
        <v>10</v>
      </c>
    </row>
    <row r="42" spans="3:17">
      <c r="C42" s="131">
        <f t="shared" si="5"/>
        <v>26</v>
      </c>
      <c r="D42" s="124">
        <v>18</v>
      </c>
      <c r="E42" s="4" t="s">
        <v>53</v>
      </c>
      <c r="F42" s="4" t="s">
        <v>68</v>
      </c>
      <c r="G42" s="60">
        <v>43095</v>
      </c>
      <c r="H42" s="5">
        <v>4697.8999999999996</v>
      </c>
      <c r="I42" s="5">
        <v>6649.8</v>
      </c>
      <c r="J42" s="4">
        <v>11</v>
      </c>
      <c r="K42" s="4">
        <v>2</v>
      </c>
      <c r="L42" s="4">
        <v>100</v>
      </c>
      <c r="M42" s="5">
        <v>4697.8999999999996</v>
      </c>
      <c r="N42" s="4">
        <v>61</v>
      </c>
      <c r="O42" s="4">
        <v>19</v>
      </c>
      <c r="P42" s="46">
        <v>20</v>
      </c>
    </row>
    <row r="43" spans="3:17">
      <c r="C43" s="131">
        <f t="shared" si="5"/>
        <v>27</v>
      </c>
      <c r="D43" s="124">
        <v>19</v>
      </c>
      <c r="E43" s="4" t="s">
        <v>56</v>
      </c>
      <c r="F43" s="4" t="s">
        <v>69</v>
      </c>
      <c r="G43" s="60">
        <v>43429</v>
      </c>
      <c r="H43" s="5">
        <v>9511.5</v>
      </c>
      <c r="I43" s="5">
        <v>13284.4</v>
      </c>
      <c r="J43" s="4">
        <v>11</v>
      </c>
      <c r="K43" s="4">
        <v>4</v>
      </c>
      <c r="L43" s="4">
        <v>159</v>
      </c>
      <c r="M43" s="5">
        <v>9438</v>
      </c>
      <c r="N43" s="4">
        <v>43</v>
      </c>
      <c r="O43" s="4">
        <v>36</v>
      </c>
      <c r="P43" s="46">
        <v>80</v>
      </c>
    </row>
    <row r="44" spans="3:17">
      <c r="C44" s="131">
        <f t="shared" si="5"/>
        <v>28</v>
      </c>
      <c r="D44" s="124">
        <v>20</v>
      </c>
      <c r="E44" s="4" t="s">
        <v>57</v>
      </c>
      <c r="F44" s="4" t="s">
        <v>70</v>
      </c>
      <c r="G44" s="60">
        <v>43429</v>
      </c>
      <c r="H44" s="4">
        <v>11572.3</v>
      </c>
      <c r="I44" s="4">
        <v>16515</v>
      </c>
      <c r="J44" s="4">
        <v>11</v>
      </c>
      <c r="K44" s="4">
        <v>5</v>
      </c>
      <c r="L44" s="4">
        <v>299</v>
      </c>
      <c r="M44" s="5">
        <v>11535.7</v>
      </c>
      <c r="N44" s="4">
        <v>252</v>
      </c>
      <c r="O44" s="4">
        <v>47</v>
      </c>
      <c r="P44" s="46"/>
    </row>
    <row r="45" spans="3:17" ht="15.75" thickBot="1">
      <c r="C45" s="131">
        <f t="shared" si="5"/>
        <v>29</v>
      </c>
      <c r="D45" s="124">
        <v>21</v>
      </c>
      <c r="E45" s="4" t="s">
        <v>55</v>
      </c>
      <c r="F45" s="4" t="s">
        <v>71</v>
      </c>
      <c r="G45" s="60">
        <v>43429</v>
      </c>
      <c r="H45" s="4">
        <v>4407.5</v>
      </c>
      <c r="I45" s="4">
        <v>5808.9</v>
      </c>
      <c r="J45" s="4">
        <v>11</v>
      </c>
      <c r="K45" s="4">
        <v>2</v>
      </c>
      <c r="L45" s="4">
        <v>90</v>
      </c>
      <c r="M45" s="6">
        <v>4407.5</v>
      </c>
      <c r="N45" s="4">
        <v>21</v>
      </c>
      <c r="O45" s="4">
        <v>59</v>
      </c>
      <c r="P45" s="46">
        <v>10</v>
      </c>
    </row>
    <row r="46" spans="3:17" ht="15.75" thickBot="1">
      <c r="C46" s="140"/>
      <c r="D46" s="94"/>
      <c r="E46" s="90"/>
      <c r="F46" s="76"/>
      <c r="G46" s="76"/>
      <c r="H46" s="98">
        <f>SUM(H37:H45)</f>
        <v>90639.8</v>
      </c>
      <c r="I46" s="98">
        <f>SUM(I37:I45)</f>
        <v>115737.9</v>
      </c>
      <c r="J46" s="95"/>
      <c r="K46" s="95">
        <f t="shared" ref="K46:P46" si="9">SUM(K37:K45)</f>
        <v>39</v>
      </c>
      <c r="L46" s="96">
        <f t="shared" si="9"/>
        <v>1874</v>
      </c>
      <c r="M46" s="80">
        <f t="shared" si="9"/>
        <v>90529.7</v>
      </c>
      <c r="N46" s="94">
        <f t="shared" si="9"/>
        <v>982</v>
      </c>
      <c r="O46" s="90">
        <f t="shared" si="9"/>
        <v>506</v>
      </c>
      <c r="P46" s="97">
        <f t="shared" si="9"/>
        <v>390</v>
      </c>
    </row>
    <row r="47" spans="3:17" ht="15.75" thickBot="1">
      <c r="C47" s="131"/>
      <c r="D47" s="10"/>
      <c r="E47" s="4"/>
      <c r="F47" s="41" t="s">
        <v>80</v>
      </c>
      <c r="G47" s="44"/>
      <c r="H47" s="42">
        <f>H36+H37+H38+H39+H40+H41+H42+H43+H44+H45</f>
        <v>231286.69999999998</v>
      </c>
      <c r="I47" s="42">
        <f>I36+I37+I38+I39+I40+I41+I42+I43+I44+I45</f>
        <v>271499.80000000005</v>
      </c>
      <c r="J47" s="43"/>
      <c r="K47" s="42">
        <f t="shared" ref="K47" si="10">K36+K46</f>
        <v>99</v>
      </c>
      <c r="L47" s="42">
        <f>L36+L46</f>
        <v>4571</v>
      </c>
      <c r="M47" s="42">
        <f>M36+M46</f>
        <v>231123.90000000002</v>
      </c>
      <c r="N47" s="42">
        <f t="shared" ref="N47:P47" si="11">N36+N46</f>
        <v>2149</v>
      </c>
      <c r="O47" s="42">
        <f t="shared" si="11"/>
        <v>1197</v>
      </c>
      <c r="P47" s="42">
        <f t="shared" si="11"/>
        <v>1230</v>
      </c>
    </row>
    <row r="48" spans="3:17" ht="15.75" thickBot="1">
      <c r="C48" s="131">
        <v>30</v>
      </c>
      <c r="D48" s="128">
        <v>27</v>
      </c>
      <c r="E48" s="8" t="s">
        <v>73</v>
      </c>
      <c r="F48" s="8" t="s">
        <v>74</v>
      </c>
      <c r="G48" s="61">
        <v>43460</v>
      </c>
      <c r="H48" s="104">
        <v>6961.4</v>
      </c>
      <c r="I48" s="8">
        <v>9213.5</v>
      </c>
      <c r="J48" s="8">
        <v>11</v>
      </c>
      <c r="K48" s="8">
        <v>3</v>
      </c>
      <c r="L48" s="8">
        <v>179</v>
      </c>
      <c r="M48" s="8">
        <v>6909.5</v>
      </c>
      <c r="N48" s="68">
        <v>151</v>
      </c>
      <c r="O48" s="68">
        <v>28</v>
      </c>
      <c r="P48" s="50"/>
    </row>
    <row r="49" spans="3:16" ht="15.75" thickBot="1">
      <c r="C49" s="131">
        <v>31</v>
      </c>
      <c r="D49" s="124">
        <v>26</v>
      </c>
      <c r="E49" s="4" t="s">
        <v>72</v>
      </c>
      <c r="F49" s="8" t="s">
        <v>74</v>
      </c>
      <c r="G49" s="62">
        <v>43460</v>
      </c>
      <c r="H49" s="105">
        <v>7047.3</v>
      </c>
      <c r="I49" s="52">
        <v>9191.7999999999993</v>
      </c>
      <c r="J49" s="4">
        <v>11</v>
      </c>
      <c r="K49" s="4">
        <v>3</v>
      </c>
      <c r="L49" s="4">
        <v>139</v>
      </c>
      <c r="M49" s="52">
        <v>6991.6</v>
      </c>
      <c r="N49" s="71">
        <v>71</v>
      </c>
      <c r="O49" s="71">
        <v>28</v>
      </c>
      <c r="P49" s="72">
        <v>40</v>
      </c>
    </row>
    <row r="50" spans="3:16">
      <c r="C50" s="141">
        <v>32</v>
      </c>
      <c r="D50" s="129">
        <v>28</v>
      </c>
      <c r="E50" s="64" t="s">
        <v>85</v>
      </c>
      <c r="F50" s="6" t="s">
        <v>84</v>
      </c>
      <c r="G50" s="65">
        <v>43646</v>
      </c>
      <c r="H50" s="106">
        <v>13172.3</v>
      </c>
      <c r="I50" s="110">
        <v>17873.5</v>
      </c>
      <c r="J50" s="64">
        <v>11</v>
      </c>
      <c r="K50" s="64">
        <v>6</v>
      </c>
      <c r="L50" s="64">
        <v>269</v>
      </c>
      <c r="M50" s="110">
        <v>13103.6</v>
      </c>
      <c r="N50" s="73">
        <v>63</v>
      </c>
      <c r="O50" s="73">
        <v>177</v>
      </c>
      <c r="P50" s="74">
        <v>29</v>
      </c>
    </row>
    <row r="51" spans="3:16">
      <c r="C51" s="142">
        <v>33</v>
      </c>
      <c r="D51" s="69">
        <v>29</v>
      </c>
      <c r="E51" s="66" t="s">
        <v>87</v>
      </c>
      <c r="F51" s="4" t="s">
        <v>88</v>
      </c>
      <c r="G51" s="60" t="s">
        <v>99</v>
      </c>
      <c r="H51" s="107">
        <v>9459.5</v>
      </c>
      <c r="I51" s="66">
        <v>13281.1</v>
      </c>
      <c r="J51" s="66">
        <v>11</v>
      </c>
      <c r="K51" s="66">
        <v>4</v>
      </c>
      <c r="L51" s="66">
        <v>159</v>
      </c>
      <c r="M51" s="66">
        <v>9401.7999999999993</v>
      </c>
      <c r="N51" s="69">
        <v>40</v>
      </c>
      <c r="O51" s="69">
        <v>40</v>
      </c>
      <c r="P51" s="70">
        <v>79</v>
      </c>
    </row>
    <row r="52" spans="3:16">
      <c r="C52" s="143">
        <v>34</v>
      </c>
      <c r="D52" s="73">
        <v>30</v>
      </c>
      <c r="E52" s="64" t="s">
        <v>89</v>
      </c>
      <c r="F52" s="6" t="s">
        <v>90</v>
      </c>
      <c r="G52" s="65"/>
      <c r="H52" s="106">
        <v>14762.98</v>
      </c>
      <c r="I52" s="64">
        <v>18095</v>
      </c>
      <c r="J52" s="64">
        <v>11</v>
      </c>
      <c r="K52" s="64">
        <v>6</v>
      </c>
      <c r="L52" s="64">
        <v>340</v>
      </c>
      <c r="M52" s="64">
        <v>13894.8</v>
      </c>
      <c r="N52" s="73">
        <v>264</v>
      </c>
      <c r="O52" s="73">
        <v>56</v>
      </c>
      <c r="P52" s="74">
        <v>20</v>
      </c>
    </row>
    <row r="53" spans="3:16">
      <c r="C53" s="137"/>
      <c r="D53" s="101"/>
      <c r="E53" s="89"/>
      <c r="F53" s="89"/>
      <c r="G53" s="89"/>
      <c r="H53" s="102">
        <f>SUM(H48:H52)</f>
        <v>51403.479999999996</v>
      </c>
      <c r="I53" s="102">
        <f>SUM(I48:I52)</f>
        <v>67654.899999999994</v>
      </c>
      <c r="J53" s="103"/>
      <c r="K53" s="90">
        <f t="shared" ref="K53:P53" si="12">SUM(K48:K52)</f>
        <v>22</v>
      </c>
      <c r="L53" s="90">
        <f t="shared" si="12"/>
        <v>1086</v>
      </c>
      <c r="M53" s="92">
        <f t="shared" si="12"/>
        <v>50301.3</v>
      </c>
      <c r="N53" s="90">
        <f t="shared" si="12"/>
        <v>589</v>
      </c>
      <c r="O53" s="90">
        <f t="shared" si="12"/>
        <v>329</v>
      </c>
      <c r="P53" s="90">
        <f t="shared" si="12"/>
        <v>168</v>
      </c>
    </row>
    <row r="54" spans="3:16">
      <c r="C54" s="144"/>
      <c r="D54" s="99"/>
      <c r="E54" s="93"/>
      <c r="F54" s="100" t="s">
        <v>91</v>
      </c>
      <c r="G54" s="100"/>
      <c r="H54" s="108">
        <f>H53+H47</f>
        <v>282690.18</v>
      </c>
      <c r="I54" s="108">
        <f>I53+I47</f>
        <v>339154.70000000007</v>
      </c>
      <c r="J54" s="109"/>
      <c r="K54" s="108">
        <f>K53+K47</f>
        <v>121</v>
      </c>
      <c r="L54" s="108">
        <f>L53+L47</f>
        <v>5657</v>
      </c>
      <c r="M54" s="108">
        <f>M11+M21+M32+M35+M46+M53</f>
        <v>281425.2</v>
      </c>
      <c r="N54" s="108">
        <f t="shared" ref="N54:O54" si="13">N53+N47</f>
        <v>2738</v>
      </c>
      <c r="O54" s="108">
        <f t="shared" si="13"/>
        <v>1526</v>
      </c>
      <c r="P54" s="108">
        <f>P53+P47</f>
        <v>1398</v>
      </c>
    </row>
    <row r="55" spans="3:16">
      <c r="C55" s="145"/>
      <c r="D55" s="119" t="s">
        <v>93</v>
      </c>
      <c r="E55" s="119"/>
      <c r="F55" s="119"/>
      <c r="G55" s="93"/>
      <c r="H55" s="93"/>
      <c r="I55" s="93"/>
      <c r="J55" s="93"/>
      <c r="K55" s="93"/>
      <c r="L55" s="93"/>
      <c r="M55" s="93"/>
      <c r="N55" s="93"/>
      <c r="O55" s="93"/>
      <c r="P55" s="93"/>
    </row>
    <row r="56" spans="3:16">
      <c r="C56" s="130">
        <v>35</v>
      </c>
      <c r="D56" s="130">
        <v>1</v>
      </c>
      <c r="E56" s="120" t="s">
        <v>94</v>
      </c>
      <c r="F56" s="122" t="s">
        <v>97</v>
      </c>
      <c r="G56" s="121" t="s">
        <v>98</v>
      </c>
      <c r="H56" s="121"/>
      <c r="I56" s="121">
        <v>33716.9</v>
      </c>
      <c r="J56" s="121">
        <v>11</v>
      </c>
      <c r="K56" s="121">
        <v>11</v>
      </c>
      <c r="L56" s="121">
        <v>504</v>
      </c>
      <c r="M56" s="121">
        <v>25552.400000000001</v>
      </c>
      <c r="N56" s="121">
        <v>232</v>
      </c>
      <c r="O56" s="121">
        <v>142</v>
      </c>
      <c r="P56" s="121">
        <v>130</v>
      </c>
    </row>
    <row r="57" spans="3:16">
      <c r="C57" s="130">
        <v>36</v>
      </c>
      <c r="D57" s="130">
        <v>2</v>
      </c>
      <c r="E57" s="120" t="s">
        <v>95</v>
      </c>
      <c r="F57" s="122" t="s">
        <v>101</v>
      </c>
      <c r="G57" s="120" t="s">
        <v>98</v>
      </c>
      <c r="H57" s="120"/>
      <c r="I57" s="121">
        <v>21399.3</v>
      </c>
      <c r="J57" s="121">
        <v>11</v>
      </c>
      <c r="K57" s="121">
        <v>7</v>
      </c>
      <c r="L57" s="121">
        <v>420</v>
      </c>
      <c r="M57" s="121">
        <v>16156.6</v>
      </c>
      <c r="N57" s="121">
        <v>354</v>
      </c>
      <c r="O57" s="121">
        <v>66</v>
      </c>
      <c r="P57" s="121">
        <v>0</v>
      </c>
    </row>
    <row r="58" spans="3:16">
      <c r="C58" s="130">
        <v>37</v>
      </c>
      <c r="D58" s="130">
        <v>3</v>
      </c>
      <c r="E58" s="120" t="s">
        <v>96</v>
      </c>
      <c r="F58" s="122" t="s">
        <v>102</v>
      </c>
      <c r="G58" s="120" t="s">
        <v>103</v>
      </c>
      <c r="H58" s="120"/>
      <c r="I58" s="121">
        <v>27841.9</v>
      </c>
      <c r="J58" s="121">
        <v>11</v>
      </c>
      <c r="K58" s="121">
        <v>9</v>
      </c>
      <c r="L58" s="121">
        <v>493</v>
      </c>
      <c r="M58" s="121">
        <v>20834.3</v>
      </c>
      <c r="N58" s="121">
        <v>371</v>
      </c>
      <c r="O58" s="121">
        <v>82</v>
      </c>
      <c r="P58" s="121">
        <v>40</v>
      </c>
    </row>
    <row r="59" spans="3:16">
      <c r="C59" s="149"/>
      <c r="D59" s="149"/>
      <c r="E59" s="150"/>
      <c r="F59" s="151"/>
      <c r="G59" s="152"/>
      <c r="H59" s="152"/>
      <c r="I59" s="149">
        <f>SUM(I56:I58)</f>
        <v>82958.100000000006</v>
      </c>
      <c r="J59" s="149"/>
      <c r="K59" s="149">
        <f>SUM(K56:K58)</f>
        <v>27</v>
      </c>
      <c r="L59" s="149">
        <f>SUM(L56:L58)</f>
        <v>1417</v>
      </c>
      <c r="M59" s="149">
        <f>SUM(M56:M58)</f>
        <v>62543.3</v>
      </c>
      <c r="N59" s="149">
        <f>SUM(N56:N58)</f>
        <v>957</v>
      </c>
      <c r="O59" s="149">
        <f>SUM(O56:O58)</f>
        <v>290</v>
      </c>
      <c r="P59" s="149">
        <f>SUM(P56:P58)</f>
        <v>170</v>
      </c>
    </row>
    <row r="60" spans="3:16">
      <c r="C60" s="146"/>
      <c r="D60" s="146"/>
      <c r="E60" s="146"/>
      <c r="F60" s="147" t="s">
        <v>100</v>
      </c>
      <c r="G60" s="146"/>
      <c r="H60" s="146"/>
      <c r="I60" s="148">
        <v>422112.8</v>
      </c>
      <c r="J60" s="147"/>
      <c r="K60" s="148">
        <v>148</v>
      </c>
      <c r="L60" s="148">
        <v>7074</v>
      </c>
      <c r="M60" s="148">
        <v>343968.5</v>
      </c>
      <c r="N60" s="148">
        <v>3695</v>
      </c>
      <c r="O60" s="148">
        <v>1816</v>
      </c>
      <c r="P60" s="148">
        <v>1398</v>
      </c>
    </row>
  </sheetData>
  <mergeCells count="15">
    <mergeCell ref="D7:P7"/>
    <mergeCell ref="B5:B6"/>
    <mergeCell ref="D5:D6"/>
    <mergeCell ref="E5:E6"/>
    <mergeCell ref="F5:F6"/>
    <mergeCell ref="I5:I6"/>
    <mergeCell ref="J5:J6"/>
    <mergeCell ref="K5:K6"/>
    <mergeCell ref="L5:M5"/>
    <mergeCell ref="N5:N6"/>
    <mergeCell ref="O5:O6"/>
    <mergeCell ref="P5:P6"/>
    <mergeCell ref="G5:G6"/>
    <mergeCell ref="H5:H6"/>
    <mergeCell ref="D55:F55"/>
  </mergeCells>
  <pageMargins left="0.51181102362204722" right="0.31496062992125984" top="0.15748031496062992" bottom="0.15748031496062992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 годам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gpetyhova</dc:creator>
  <cp:lastModifiedBy>odering</cp:lastModifiedBy>
  <cp:lastPrinted>2015-01-19T03:33:08Z</cp:lastPrinted>
  <dcterms:created xsi:type="dcterms:W3CDTF">2012-08-15T04:38:30Z</dcterms:created>
  <dcterms:modified xsi:type="dcterms:W3CDTF">2016-02-18T03:40:20Z</dcterms:modified>
</cp:coreProperties>
</file>